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-DemonstReceita-23" sheetId="4" r:id="rId1"/>
  </sheets>
  <calcPr calcId="124519"/>
</workbook>
</file>

<file path=xl/calcChain.xml><?xml version="1.0" encoding="utf-8"?>
<calcChain xmlns="http://schemas.openxmlformats.org/spreadsheetml/2006/main">
  <c r="C21" i="4"/>
  <c r="C31"/>
  <c r="D31"/>
  <c r="D29"/>
  <c r="C29"/>
  <c r="D27"/>
  <c r="C27"/>
  <c r="D26"/>
  <c r="C26"/>
  <c r="D21"/>
  <c r="D18"/>
  <c r="C18"/>
  <c r="D16"/>
  <c r="C16"/>
  <c r="D13"/>
  <c r="C13"/>
  <c r="D11"/>
  <c r="C11"/>
  <c r="P31"/>
  <c r="P29"/>
  <c r="P27"/>
  <c r="P26" s="1"/>
  <c r="P21"/>
  <c r="P18"/>
  <c r="P16"/>
  <c r="P13"/>
  <c r="P11"/>
  <c r="Q34"/>
  <c r="Q33"/>
  <c r="Q32"/>
  <c r="O31"/>
  <c r="N31"/>
  <c r="M31"/>
  <c r="L31"/>
  <c r="K31"/>
  <c r="J31"/>
  <c r="I31"/>
  <c r="H31"/>
  <c r="G31"/>
  <c r="F31"/>
  <c r="E31"/>
  <c r="Q30"/>
  <c r="O29"/>
  <c r="N29"/>
  <c r="M29"/>
  <c r="L29"/>
  <c r="K29"/>
  <c r="J29"/>
  <c r="I29"/>
  <c r="Q29" s="1"/>
  <c r="H29"/>
  <c r="G29"/>
  <c r="F29"/>
  <c r="E29"/>
  <c r="Q28"/>
  <c r="O27"/>
  <c r="O26" s="1"/>
  <c r="N27"/>
  <c r="N26" s="1"/>
  <c r="M27"/>
  <c r="M26" s="1"/>
  <c r="L27"/>
  <c r="K27"/>
  <c r="J27"/>
  <c r="I27"/>
  <c r="I26" s="1"/>
  <c r="H27"/>
  <c r="G27"/>
  <c r="G26" s="1"/>
  <c r="F27"/>
  <c r="F26" s="1"/>
  <c r="E27"/>
  <c r="Q27" s="1"/>
  <c r="L26"/>
  <c r="K26"/>
  <c r="J26"/>
  <c r="H26"/>
  <c r="Q25"/>
  <c r="Q24"/>
  <c r="Q23"/>
  <c r="Q22"/>
  <c r="O21"/>
  <c r="N21"/>
  <c r="M21"/>
  <c r="L21"/>
  <c r="K21"/>
  <c r="J21"/>
  <c r="I21"/>
  <c r="H21"/>
  <c r="G21"/>
  <c r="F21"/>
  <c r="E21"/>
  <c r="Q20"/>
  <c r="Q19"/>
  <c r="O18"/>
  <c r="N18"/>
  <c r="M18"/>
  <c r="L18"/>
  <c r="K18"/>
  <c r="J18"/>
  <c r="I18"/>
  <c r="H18"/>
  <c r="G18"/>
  <c r="F18"/>
  <c r="E18"/>
  <c r="Q18" s="1"/>
  <c r="Q17"/>
  <c r="O16"/>
  <c r="N16"/>
  <c r="M16"/>
  <c r="L16"/>
  <c r="K16"/>
  <c r="J16"/>
  <c r="I16"/>
  <c r="Q16" s="1"/>
  <c r="H16"/>
  <c r="G16"/>
  <c r="F16"/>
  <c r="E16"/>
  <c r="Q15"/>
  <c r="Q14"/>
  <c r="O13"/>
  <c r="N13"/>
  <c r="M13"/>
  <c r="L13"/>
  <c r="K13"/>
  <c r="J13"/>
  <c r="I13"/>
  <c r="H13"/>
  <c r="G13"/>
  <c r="F13"/>
  <c r="E13"/>
  <c r="Q12"/>
  <c r="O11"/>
  <c r="N11"/>
  <c r="N10" s="1"/>
  <c r="N8" s="1"/>
  <c r="M11"/>
  <c r="M10" s="1"/>
  <c r="L11"/>
  <c r="K11"/>
  <c r="K10" s="1"/>
  <c r="K8" s="1"/>
  <c r="J11"/>
  <c r="I11"/>
  <c r="I10" s="1"/>
  <c r="H11"/>
  <c r="G11"/>
  <c r="G10" s="1"/>
  <c r="G8" s="1"/>
  <c r="F11"/>
  <c r="F10" s="1"/>
  <c r="F8" s="1"/>
  <c r="E11"/>
  <c r="Q11" s="1"/>
  <c r="L10"/>
  <c r="L8" s="1"/>
  <c r="J10"/>
  <c r="J8" s="1"/>
  <c r="H10"/>
  <c r="H8" s="1"/>
  <c r="Q21" l="1"/>
  <c r="Q13"/>
  <c r="O10"/>
  <c r="O8" s="1"/>
  <c r="P10"/>
  <c r="P8" s="1"/>
  <c r="D10"/>
  <c r="D8" s="1"/>
  <c r="C10"/>
  <c r="C8" s="1"/>
  <c r="Q31"/>
  <c r="M8"/>
  <c r="I8"/>
  <c r="E10"/>
  <c r="E26"/>
  <c r="Q26" s="1"/>
  <c r="Q8" l="1"/>
  <c r="E8"/>
  <c r="Q10"/>
</calcChain>
</file>

<file path=xl/comments1.xml><?xml version="1.0" encoding="utf-8"?>
<comments xmlns="http://schemas.openxmlformats.org/spreadsheetml/2006/main">
  <authors>
    <author>dalvanisef</author>
    <author>DPPE</author>
    <author>danielly.santos</author>
    <author>cmferreira</author>
    <author>isaiasjr</author>
    <author>ana.carolina</author>
    <author>edson.fernando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411229901-411229998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413110000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445110100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416001300</t>
        </r>
      </text>
    </comment>
    <comment ref="A20" authorId="2">
      <text>
        <r>
          <rPr>
            <b/>
            <sz val="9"/>
            <color indexed="81"/>
            <rFont val="Tahoma"/>
            <charset val="1"/>
          </rPr>
          <t>danielly.santos:</t>
        </r>
        <r>
          <rPr>
            <sz val="9"/>
            <color indexed="81"/>
            <rFont val="Tahoma"/>
            <charset val="1"/>
          </rPr>
          <t xml:space="preserve">
4.5.2.3.3.01.99</t>
        </r>
      </text>
    </comment>
    <comment ref="B20" authorId="3">
      <text>
        <r>
          <rPr>
            <b/>
            <sz val="8"/>
            <color indexed="81"/>
            <rFont val="Tahoma"/>
            <family val="2"/>
          </rPr>
          <t>cmferreira:</t>
        </r>
        <r>
          <rPr>
            <sz val="8"/>
            <color indexed="81"/>
            <rFont val="Tahoma"/>
            <family val="2"/>
          </rPr>
          <t xml:space="preserve">
417640000</t>
        </r>
      </text>
    </comment>
    <comment ref="B22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419190000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419200000 e 417229900/417000000
</t>
        </r>
      </text>
    </comment>
    <comment ref="B2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499910400</t>
        </r>
      </text>
    </comment>
    <comment ref="B25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419909900
47000000INTRAORÇAMENTÁRIA
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451120101</t>
        </r>
      </text>
    </comment>
    <comment ref="A33" authorId="2">
      <text>
        <r>
          <rPr>
            <b/>
            <sz val="9"/>
            <color indexed="81"/>
            <rFont val="Tahoma"/>
            <charset val="1"/>
          </rPr>
          <t>danielly.santos:</t>
        </r>
        <r>
          <rPr>
            <sz val="9"/>
            <color indexed="81"/>
            <rFont val="Tahoma"/>
            <charset val="1"/>
          </rPr>
          <t xml:space="preserve">
4.5.1.1.2.01.02</t>
        </r>
      </text>
    </comment>
    <comment ref="B33" authorId="6">
      <text>
        <r>
          <rPr>
            <b/>
            <sz val="8"/>
            <color indexed="81"/>
            <rFont val="Tahoma"/>
            <family val="2"/>
          </rPr>
          <t>edson.fernando:</t>
        </r>
        <r>
          <rPr>
            <sz val="8"/>
            <color indexed="81"/>
            <rFont val="Tahoma"/>
            <family val="2"/>
          </rPr>
          <t xml:space="preserve">
451120102</t>
        </r>
      </text>
    </comment>
    <comment ref="A34" authorId="2">
      <text>
        <r>
          <rPr>
            <b/>
            <sz val="9"/>
            <color indexed="81"/>
            <rFont val="Tahoma"/>
            <charset val="1"/>
          </rPr>
          <t>danielly.santos:</t>
        </r>
        <r>
          <rPr>
            <sz val="9"/>
            <color indexed="81"/>
            <rFont val="Tahoma"/>
            <charset val="1"/>
          </rPr>
          <t xml:space="preserve">
4.5.1.1.2.02.01</t>
        </r>
      </text>
    </comment>
    <comment ref="B3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451120201</t>
        </r>
      </text>
    </comment>
  </commentList>
</comments>
</file>

<file path=xl/sharedStrings.xml><?xml version="1.0" encoding="utf-8"?>
<sst xmlns="http://schemas.openxmlformats.org/spreadsheetml/2006/main" count="47" uniqueCount="47">
  <si>
    <t>TOTAL</t>
  </si>
  <si>
    <t>REPASSE FINANCEIRO RECEBIDO</t>
  </si>
  <si>
    <t>DUODÉCIMO RECEBIDO</t>
  </si>
  <si>
    <t>COTA RECEBIDA (ADM. DIRETA)</t>
  </si>
  <si>
    <t>OUTRAS RECEITAS</t>
  </si>
  <si>
    <t>INDENIZAÇÕES E RESTITUIÇÕES</t>
  </si>
  <si>
    <t>OUTRAS MULTAS</t>
  </si>
  <si>
    <t>TRANSFERÊNCIAS CORRENTES</t>
  </si>
  <si>
    <t>SERVIÇOS ADMINISTRATIVOS</t>
  </si>
  <si>
    <t>RECEITA</t>
  </si>
  <si>
    <t>ALIENAÇÃO DE BENS MÓVEIS</t>
  </si>
  <si>
    <t>ALIENAÇÃO DE BENS</t>
  </si>
  <si>
    <t xml:space="preserve">   OUTRAS OPERAÇÕES DE CRÉDITO INTERNAS</t>
  </si>
  <si>
    <t>OPERAÇOES DE CRÉDITO</t>
  </si>
  <si>
    <t>RECEITA DE CAPITAL</t>
  </si>
  <si>
    <t>OUTRAS RECEITAS CORRENTES</t>
  </si>
  <si>
    <t>TRANSF. DE CONVÊNIOS</t>
  </si>
  <si>
    <t>TRANSF. INSTITUIÇÕES PRIVADAS</t>
  </si>
  <si>
    <t>RECEITA DE SERVIÇOS</t>
  </si>
  <si>
    <t>REMUNERAÇÃO DE DEPÓSTIOS BANCÁRIOS</t>
  </si>
  <si>
    <t>ALUGUÉIS</t>
  </si>
  <si>
    <t>RECEITA PATRIMONIAL</t>
  </si>
  <si>
    <t xml:space="preserve">    TAXAS PELA PREST. DE SEVIÇOS</t>
  </si>
  <si>
    <t>RECEITA TRIBUTÁRIA</t>
  </si>
  <si>
    <t>RECEITA CORRENTE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</si>
  <si>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</si>
  <si>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</si>
  <si>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</si>
  <si>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</si>
  <si>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</si>
  <si>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</si>
  <si>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</si>
  <si>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</si>
  <si>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</si>
  <si>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</si>
  <si>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</si>
  <si>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</si>
  <si>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DEFENSORIA PÚBLICA DO ESTADO DE PERNAMBUCO</t>
  </si>
  <si>
    <t>RECEITA DE ONUS DE SUCUMBENCIA DE ACOES JUDICIAIS</t>
  </si>
  <si>
    <t>TRANSFERENCIAS RECEBIDAS</t>
  </si>
  <si>
    <t>QUADRO 1 - DEMONSTRATIVO DA RECEITA - 2023</t>
  </si>
  <si>
    <t>RECEITAS</t>
  </si>
  <si>
    <t>PREVISÃO</t>
  </si>
  <si>
    <t>INICIAL</t>
  </si>
  <si>
    <t>ATUALIZADA</t>
  </si>
  <si>
    <t>*Repasse Financeiro referente ao Fundo de Reaparelhamento do TJPE</t>
  </si>
  <si>
    <t>RECEITAS REALIZADAS</t>
  </si>
</sst>
</file>

<file path=xl/styles.xml><?xml version="1.0" encoding="utf-8"?>
<styleSheet xmlns="http://schemas.openxmlformats.org/spreadsheetml/2006/main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  <xf numFmtId="7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1">
    <xf numFmtId="0" fontId="0" fillId="0" borderId="0" xfId="0"/>
    <xf numFmtId="4" fontId="3" fillId="3" borderId="1" xfId="1" applyNumberFormat="1" applyFont="1" applyFill="1" applyBorder="1"/>
    <xf numFmtId="164" fontId="0" fillId="0" borderId="0" xfId="1" applyFont="1" applyAlignment="1">
      <alignment horizontal="center"/>
    </xf>
    <xf numFmtId="4" fontId="3" fillId="3" borderId="10" xfId="1" applyNumberFormat="1" applyFont="1" applyFill="1" applyBorder="1"/>
    <xf numFmtId="0" fontId="4" fillId="0" borderId="0" xfId="0" applyFont="1"/>
    <xf numFmtId="0" fontId="4" fillId="0" borderId="0" xfId="0" applyFon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3" borderId="10" xfId="0" applyFont="1" applyFill="1" applyBorder="1"/>
    <xf numFmtId="0" fontId="3" fillId="3" borderId="9" xfId="0" applyFont="1" applyFill="1" applyBorder="1"/>
    <xf numFmtId="0" fontId="3" fillId="4" borderId="7" xfId="0" applyFont="1" applyFill="1" applyBorder="1"/>
    <xf numFmtId="0" fontId="3" fillId="4" borderId="0" xfId="0" applyFont="1" applyFill="1" applyBorder="1"/>
    <xf numFmtId="0" fontId="0" fillId="4" borderId="7" xfId="0" applyFill="1" applyBorder="1"/>
    <xf numFmtId="0" fontId="4" fillId="4" borderId="0" xfId="0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left" indent="2"/>
    </xf>
    <xf numFmtId="0" fontId="0" fillId="4" borderId="0" xfId="0" applyFill="1" applyBorder="1" applyAlignment="1">
      <alignment horizontal="left" indent="2"/>
    </xf>
    <xf numFmtId="0" fontId="0" fillId="4" borderId="0" xfId="0" applyFill="1" applyBorder="1" applyAlignment="1">
      <alignment horizontal="left" indent="3"/>
    </xf>
    <xf numFmtId="0" fontId="4" fillId="4" borderId="7" xfId="0" applyFont="1" applyFill="1" applyBorder="1"/>
    <xf numFmtId="0" fontId="2" fillId="4" borderId="0" xfId="0" applyFont="1" applyFill="1" applyBorder="1" applyAlignment="1">
      <alignment horizontal="left" indent="3"/>
    </xf>
    <xf numFmtId="0" fontId="2" fillId="4" borderId="0" xfId="0" applyFont="1" applyFill="1" applyBorder="1" applyAlignment="1">
      <alignment horizontal="left" indent="2"/>
    </xf>
    <xf numFmtId="0" fontId="0" fillId="4" borderId="5" xfId="0" applyFill="1" applyBorder="1" applyAlignment="1">
      <alignment horizontal="left" indent="2"/>
    </xf>
    <xf numFmtId="0" fontId="0" fillId="4" borderId="4" xfId="0" applyFill="1" applyBorder="1" applyAlignment="1">
      <alignment horizontal="left" indent="2"/>
    </xf>
    <xf numFmtId="4" fontId="3" fillId="4" borderId="7" xfId="1" applyNumberFormat="1" applyFont="1" applyFill="1" applyBorder="1"/>
    <xf numFmtId="4" fontId="3" fillId="4" borderId="0" xfId="1" applyNumberFormat="1" applyFont="1" applyFill="1" applyBorder="1"/>
    <xf numFmtId="4" fontId="3" fillId="4" borderId="8" xfId="1" applyNumberFormat="1" applyFont="1" applyFill="1" applyBorder="1"/>
    <xf numFmtId="4" fontId="4" fillId="4" borderId="7" xfId="1" applyNumberFormat="1" applyFont="1" applyFill="1" applyBorder="1" applyAlignment="1">
      <alignment horizontal="right"/>
    </xf>
    <xf numFmtId="4" fontId="4" fillId="4" borderId="0" xfId="1" applyNumberFormat="1" applyFont="1" applyFill="1" applyBorder="1" applyAlignment="1">
      <alignment horizontal="right"/>
    </xf>
    <xf numFmtId="164" fontId="4" fillId="4" borderId="0" xfId="1" applyFont="1" applyFill="1" applyBorder="1" applyAlignment="1">
      <alignment horizontal="right"/>
    </xf>
    <xf numFmtId="4" fontId="4" fillId="4" borderId="6" xfId="1" applyNumberFormat="1" applyFont="1" applyFill="1" applyBorder="1"/>
    <xf numFmtId="4" fontId="2" fillId="4" borderId="7" xfId="1" applyNumberFormat="1" applyFill="1" applyBorder="1" applyAlignment="1">
      <alignment horizontal="right"/>
    </xf>
    <xf numFmtId="4" fontId="2" fillId="4" borderId="0" xfId="1" applyNumberFormat="1" applyFill="1" applyBorder="1" applyAlignment="1">
      <alignment horizontal="right"/>
    </xf>
    <xf numFmtId="4" fontId="2" fillId="4" borderId="6" xfId="1" applyNumberFormat="1" applyFont="1" applyFill="1" applyBorder="1"/>
    <xf numFmtId="164" fontId="2" fillId="4" borderId="0" xfId="1" applyFill="1" applyBorder="1" applyAlignment="1">
      <alignment horizontal="right"/>
    </xf>
    <xf numFmtId="4" fontId="2" fillId="4" borderId="7" xfId="1" applyNumberFormat="1" applyFont="1" applyFill="1" applyBorder="1" applyAlignment="1">
      <alignment horizontal="right"/>
    </xf>
    <xf numFmtId="4" fontId="2" fillId="4" borderId="0" xfId="1" applyNumberFormat="1" applyFont="1" applyFill="1" applyBorder="1" applyAlignment="1">
      <alignment horizontal="right"/>
    </xf>
    <xf numFmtId="4" fontId="0" fillId="4" borderId="7" xfId="1" applyNumberFormat="1" applyFont="1" applyFill="1" applyBorder="1" applyAlignment="1">
      <alignment horizontal="right"/>
    </xf>
    <xf numFmtId="4" fontId="0" fillId="4" borderId="0" xfId="1" applyNumberFormat="1" applyFont="1" applyFill="1" applyBorder="1" applyAlignment="1">
      <alignment horizontal="right"/>
    </xf>
    <xf numFmtId="4" fontId="0" fillId="4" borderId="5" xfId="1" applyNumberFormat="1" applyFont="1" applyFill="1" applyBorder="1" applyAlignment="1">
      <alignment horizontal="center"/>
    </xf>
    <xf numFmtId="4" fontId="0" fillId="4" borderId="4" xfId="1" applyNumberFormat="1" applyFont="1" applyFill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4" fontId="3" fillId="3" borderId="9" xfId="1" applyNumberFormat="1" applyFont="1" applyFill="1" applyBorder="1"/>
    <xf numFmtId="164" fontId="3" fillId="3" borderId="9" xfId="1" applyFont="1" applyFill="1" applyBorder="1"/>
    <xf numFmtId="4" fontId="3" fillId="3" borderId="16" xfId="1" applyNumberFormat="1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3" fillId="3" borderId="22" xfId="1" applyNumberFormat="1" applyFont="1" applyFill="1" applyBorder="1"/>
    <xf numFmtId="4" fontId="3" fillId="3" borderId="0" xfId="1" applyNumberFormat="1" applyFont="1" applyFill="1" applyBorder="1"/>
    <xf numFmtId="164" fontId="3" fillId="0" borderId="20" xfId="1" applyFont="1" applyBorder="1"/>
    <xf numFmtId="164" fontId="3" fillId="0" borderId="23" xfId="1" applyFont="1" applyBorder="1"/>
    <xf numFmtId="4" fontId="4" fillId="0" borderId="20" xfId="1" applyNumberFormat="1" applyFont="1" applyBorder="1" applyAlignment="1">
      <alignment horizontal="right"/>
    </xf>
    <xf numFmtId="4" fontId="4" fillId="0" borderId="23" xfId="1" applyNumberFormat="1" applyFont="1" applyBorder="1" applyAlignment="1">
      <alignment horizontal="right"/>
    </xf>
    <xf numFmtId="4" fontId="2" fillId="0" borderId="20" xfId="1" applyNumberFormat="1" applyBorder="1" applyAlignment="1">
      <alignment horizontal="right"/>
    </xf>
    <xf numFmtId="4" fontId="2" fillId="0" borderId="23" xfId="1" applyNumberFormat="1" applyBorder="1" applyAlignment="1">
      <alignment horizontal="right"/>
    </xf>
    <xf numFmtId="4" fontId="2" fillId="0" borderId="20" xfId="1" applyNumberFormat="1" applyFill="1" applyBorder="1" applyAlignment="1">
      <alignment horizontal="right"/>
    </xf>
    <xf numFmtId="4" fontId="2" fillId="0" borderId="23" xfId="1" applyNumberFormat="1" applyFill="1" applyBorder="1" applyAlignment="1">
      <alignment horizontal="right"/>
    </xf>
    <xf numFmtId="4" fontId="2" fillId="0" borderId="20" xfId="1" applyNumberFormat="1" applyFont="1" applyFill="1" applyBorder="1" applyAlignment="1">
      <alignment horizontal="right"/>
    </xf>
    <xf numFmtId="4" fontId="2" fillId="0" borderId="23" xfId="1" applyNumberFormat="1" applyFont="1" applyFill="1" applyBorder="1" applyAlignment="1">
      <alignment horizontal="right"/>
    </xf>
    <xf numFmtId="4" fontId="0" fillId="0" borderId="20" xfId="1" applyNumberFormat="1" applyFont="1" applyFill="1" applyBorder="1" applyAlignment="1">
      <alignment horizontal="right"/>
    </xf>
    <xf numFmtId="4" fontId="0" fillId="0" borderId="23" xfId="1" applyNumberFormat="1" applyFont="1" applyFill="1" applyBorder="1" applyAlignment="1">
      <alignment horizontal="right"/>
    </xf>
    <xf numFmtId="164" fontId="0" fillId="0" borderId="24" xfId="1" applyFont="1" applyBorder="1" applyAlignment="1">
      <alignment horizontal="left" indent="2"/>
    </xf>
    <xf numFmtId="164" fontId="0" fillId="0" borderId="25" xfId="1" applyFont="1" applyBorder="1" applyAlignment="1">
      <alignment horizontal="left" indent="2"/>
    </xf>
    <xf numFmtId="0" fontId="14" fillId="0" borderId="0" xfId="0" applyFont="1"/>
    <xf numFmtId="0" fontId="5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4" fontId="0" fillId="0" borderId="0" xfId="5" applyFont="1"/>
    <xf numFmtId="44" fontId="0" fillId="0" borderId="0" xfId="0" applyNumberFormat="1"/>
    <xf numFmtId="4" fontId="0" fillId="0" borderId="0" xfId="0" applyNumberFormat="1"/>
  </cellXfs>
  <cellStyles count="6">
    <cellStyle name="Moeda" xfId="5" builtinId="4"/>
    <cellStyle name="Moeda 2" xfId="4"/>
    <cellStyle name="Normal" xfId="0" builtinId="0"/>
    <cellStyle name="Normal 2" xfId="2"/>
    <cellStyle name="Normal 3" xfId="3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C42" sqref="B42:C42"/>
    </sheetView>
  </sheetViews>
  <sheetFormatPr defaultRowHeight="12.75"/>
  <cols>
    <col min="1" max="1" width="2.28515625" customWidth="1"/>
    <col min="2" max="2" width="47.7109375" customWidth="1"/>
    <col min="3" max="3" width="24.5703125" customWidth="1"/>
    <col min="4" max="4" width="22.28515625" customWidth="1"/>
    <col min="5" max="17" width="15.85546875" customWidth="1"/>
    <col min="18" max="18" width="11.28515625" bestFit="1" customWidth="1"/>
    <col min="19" max="19" width="15.85546875" bestFit="1" customWidth="1"/>
  </cols>
  <sheetData>
    <row r="1" spans="1:19">
      <c r="A1" s="4" t="s">
        <v>37</v>
      </c>
    </row>
    <row r="2" spans="1:19">
      <c r="A2" s="5" t="s">
        <v>40</v>
      </c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9">
      <c r="B3" s="8"/>
      <c r="C3" s="8"/>
      <c r="D3" s="8"/>
      <c r="E3" s="9"/>
      <c r="F3" s="9"/>
      <c r="G3" s="10"/>
      <c r="H3" s="10"/>
      <c r="I3" s="10"/>
      <c r="J3" s="10"/>
      <c r="K3" s="10"/>
      <c r="L3" s="10"/>
      <c r="M3" s="11"/>
      <c r="N3" s="11"/>
      <c r="O3" s="10"/>
      <c r="P3" s="9"/>
      <c r="Q3" s="10"/>
    </row>
    <row r="4" spans="1:19" ht="13.5" thickBot="1">
      <c r="A4" s="12"/>
      <c r="B4" s="13"/>
      <c r="C4" s="58"/>
      <c r="D4" s="58"/>
      <c r="E4" s="10"/>
      <c r="F4" s="10"/>
      <c r="G4" s="10"/>
      <c r="H4" s="10"/>
      <c r="I4" s="2"/>
      <c r="J4" s="10"/>
      <c r="K4" s="10"/>
      <c r="L4" s="11"/>
      <c r="M4" s="10"/>
      <c r="N4" s="10"/>
      <c r="O4" s="11"/>
      <c r="P4" s="9"/>
      <c r="Q4" s="10"/>
    </row>
    <row r="5" spans="1:19" ht="13.5" customHeight="1">
      <c r="A5" s="52" t="s">
        <v>41</v>
      </c>
      <c r="B5" s="53"/>
      <c r="C5" s="59" t="s">
        <v>42</v>
      </c>
      <c r="D5" s="60"/>
      <c r="E5" s="82" t="s">
        <v>46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9">
      <c r="A6" s="54"/>
      <c r="B6" s="55"/>
      <c r="C6" s="61"/>
      <c r="D6" s="62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9">
      <c r="A7" s="56"/>
      <c r="B7" s="57"/>
      <c r="C7" s="63" t="s">
        <v>43</v>
      </c>
      <c r="D7" s="64" t="s">
        <v>44</v>
      </c>
      <c r="E7" s="14" t="s">
        <v>36</v>
      </c>
      <c r="F7" s="15" t="s">
        <v>35</v>
      </c>
      <c r="G7" s="15" t="s">
        <v>34</v>
      </c>
      <c r="H7" s="15" t="s">
        <v>33</v>
      </c>
      <c r="I7" s="15" t="s">
        <v>32</v>
      </c>
      <c r="J7" s="15" t="s">
        <v>31</v>
      </c>
      <c r="K7" s="15" t="s">
        <v>30</v>
      </c>
      <c r="L7" s="15" t="s">
        <v>29</v>
      </c>
      <c r="M7" s="15" t="s">
        <v>28</v>
      </c>
      <c r="N7" s="15" t="s">
        <v>27</v>
      </c>
      <c r="O7" s="15" t="s">
        <v>26</v>
      </c>
      <c r="P7" s="15" t="s">
        <v>25</v>
      </c>
      <c r="Q7" s="16" t="s">
        <v>0</v>
      </c>
    </row>
    <row r="8" spans="1:19" ht="15">
      <c r="A8" s="17"/>
      <c r="B8" s="18" t="s">
        <v>9</v>
      </c>
      <c r="C8" s="65">
        <f t="shared" ref="C8:D8" si="0">C10+C26+C31</f>
        <v>217169700</v>
      </c>
      <c r="D8" s="66">
        <f t="shared" si="0"/>
        <v>220549700</v>
      </c>
      <c r="E8" s="3">
        <f t="shared" ref="E8:P8" si="1">E10+E26+E31</f>
        <v>18179427.919999998</v>
      </c>
      <c r="F8" s="49">
        <f>F10+F26+F31</f>
        <v>18109515.789999999</v>
      </c>
      <c r="G8" s="49">
        <f>G10+G26+G31</f>
        <v>18314725.289999999</v>
      </c>
      <c r="H8" s="49">
        <f t="shared" si="1"/>
        <v>18629722.969999999</v>
      </c>
      <c r="I8" s="49">
        <f t="shared" si="1"/>
        <v>18452411.119999997</v>
      </c>
      <c r="J8" s="49">
        <f t="shared" si="1"/>
        <v>18271289.920000002</v>
      </c>
      <c r="K8" s="50">
        <f t="shared" si="1"/>
        <v>18251681.349999998</v>
      </c>
      <c r="L8" s="49">
        <f t="shared" si="1"/>
        <v>18264710.009999998</v>
      </c>
      <c r="M8" s="49">
        <f t="shared" si="1"/>
        <v>18256050.199999999</v>
      </c>
      <c r="N8" s="49">
        <f t="shared" si="1"/>
        <v>18293333.350000001</v>
      </c>
      <c r="O8" s="49">
        <f t="shared" si="1"/>
        <v>36390165.82</v>
      </c>
      <c r="P8" s="51">
        <f t="shared" si="1"/>
        <v>18226333.18</v>
      </c>
      <c r="Q8" s="1">
        <f>SUM(E8:P8)</f>
        <v>237639366.91999999</v>
      </c>
    </row>
    <row r="9" spans="1:19" ht="15">
      <c r="A9" s="19"/>
      <c r="B9" s="20"/>
      <c r="C9" s="67"/>
      <c r="D9" s="68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</row>
    <row r="10" spans="1:19">
      <c r="A10" s="21"/>
      <c r="B10" s="22" t="s">
        <v>24</v>
      </c>
      <c r="C10" s="69">
        <f t="shared" ref="C10:D10" si="2">C11+C13+C16+C21+C18</f>
        <v>858200</v>
      </c>
      <c r="D10" s="70">
        <f t="shared" si="2"/>
        <v>2458200</v>
      </c>
      <c r="E10" s="34">
        <f t="shared" ref="E10:P10" si="3">E11+E13+E16+E21+E18</f>
        <v>75052.58</v>
      </c>
      <c r="F10" s="35">
        <f t="shared" si="3"/>
        <v>115640.79</v>
      </c>
      <c r="G10" s="35">
        <f>G11+G13+G16+G21+G18</f>
        <v>155474.98000000001</v>
      </c>
      <c r="H10" s="35">
        <f t="shared" si="3"/>
        <v>525693.17999999993</v>
      </c>
      <c r="I10" s="35">
        <f t="shared" si="3"/>
        <v>368318.83</v>
      </c>
      <c r="J10" s="35">
        <f t="shared" si="3"/>
        <v>173776.19</v>
      </c>
      <c r="K10" s="36">
        <f t="shared" si="3"/>
        <v>150868.45000000001</v>
      </c>
      <c r="L10" s="35">
        <f t="shared" si="3"/>
        <v>169677.83</v>
      </c>
      <c r="M10" s="35">
        <f t="shared" si="3"/>
        <v>147051.31</v>
      </c>
      <c r="N10" s="35">
        <f t="shared" si="3"/>
        <v>196411.62</v>
      </c>
      <c r="O10" s="35">
        <f t="shared" si="3"/>
        <v>183078.28</v>
      </c>
      <c r="P10" s="35">
        <f t="shared" si="3"/>
        <v>122343.5</v>
      </c>
      <c r="Q10" s="37">
        <f>SUM(E10:P10)</f>
        <v>2383387.5399999996</v>
      </c>
    </row>
    <row r="11" spans="1:19">
      <c r="A11" s="21"/>
      <c r="B11" s="23" t="s">
        <v>23</v>
      </c>
      <c r="C11" s="69">
        <f t="shared" ref="C11:D11" si="4">C12</f>
        <v>0</v>
      </c>
      <c r="D11" s="70">
        <f t="shared" si="4"/>
        <v>0</v>
      </c>
      <c r="E11" s="34">
        <f>E12</f>
        <v>0</v>
      </c>
      <c r="F11" s="35">
        <f t="shared" ref="F11:P11" si="5">F12</f>
        <v>0</v>
      </c>
      <c r="G11" s="35">
        <f t="shared" si="5"/>
        <v>0</v>
      </c>
      <c r="H11" s="35">
        <f t="shared" si="5"/>
        <v>0</v>
      </c>
      <c r="I11" s="35">
        <f t="shared" si="5"/>
        <v>0</v>
      </c>
      <c r="J11" s="35">
        <f t="shared" si="5"/>
        <v>0</v>
      </c>
      <c r="K11" s="35">
        <f t="shared" si="5"/>
        <v>0</v>
      </c>
      <c r="L11" s="35">
        <f t="shared" si="5"/>
        <v>0</v>
      </c>
      <c r="M11" s="35">
        <f t="shared" si="5"/>
        <v>0</v>
      </c>
      <c r="N11" s="35">
        <f t="shared" si="5"/>
        <v>0</v>
      </c>
      <c r="O11" s="35">
        <f t="shared" si="5"/>
        <v>0</v>
      </c>
      <c r="P11" s="35">
        <f t="shared" si="5"/>
        <v>0</v>
      </c>
      <c r="Q11" s="37">
        <f t="shared" ref="Q11:Q28" si="6">SUM(E11:P11)</f>
        <v>0</v>
      </c>
    </row>
    <row r="12" spans="1:19">
      <c r="A12" s="21"/>
      <c r="B12" s="24" t="s">
        <v>22</v>
      </c>
      <c r="C12" s="71">
        <v>0</v>
      </c>
      <c r="D12" s="72">
        <v>0</v>
      </c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0">
        <f t="shared" si="6"/>
        <v>0</v>
      </c>
    </row>
    <row r="13" spans="1:19">
      <c r="A13" s="21"/>
      <c r="B13" s="23" t="s">
        <v>21</v>
      </c>
      <c r="C13" s="69">
        <f t="shared" ref="C13:D13" si="7">C14+C15</f>
        <v>212100</v>
      </c>
      <c r="D13" s="70">
        <f t="shared" si="7"/>
        <v>1212100</v>
      </c>
      <c r="E13" s="34">
        <f t="shared" ref="E13:P13" si="8">E14+E15</f>
        <v>66083.460000000006</v>
      </c>
      <c r="F13" s="35">
        <f t="shared" si="8"/>
        <v>98208.93</v>
      </c>
      <c r="G13" s="35">
        <f t="shared" si="8"/>
        <v>133463.32</v>
      </c>
      <c r="H13" s="35">
        <f t="shared" si="8"/>
        <v>91765.37</v>
      </c>
      <c r="I13" s="35">
        <f t="shared" si="8"/>
        <v>160760.70000000001</v>
      </c>
      <c r="J13" s="35">
        <f t="shared" si="8"/>
        <v>148759.07999999999</v>
      </c>
      <c r="K13" s="35">
        <f t="shared" si="8"/>
        <v>144205.6</v>
      </c>
      <c r="L13" s="35">
        <f t="shared" si="8"/>
        <v>150999.76999999999</v>
      </c>
      <c r="M13" s="35">
        <f t="shared" si="8"/>
        <v>133640.49</v>
      </c>
      <c r="N13" s="35">
        <f t="shared" si="8"/>
        <v>166959.26999999999</v>
      </c>
      <c r="O13" s="35">
        <f t="shared" si="8"/>
        <v>127167.15</v>
      </c>
      <c r="P13" s="35">
        <f t="shared" si="8"/>
        <v>79883.88</v>
      </c>
      <c r="Q13" s="37">
        <f>SUM(E13:P13)</f>
        <v>1501897.02</v>
      </c>
      <c r="S13" s="88"/>
    </row>
    <row r="14" spans="1:19">
      <c r="A14" s="21"/>
      <c r="B14" s="25" t="s">
        <v>20</v>
      </c>
      <c r="C14" s="71"/>
      <c r="D14" s="72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>
        <f t="shared" si="6"/>
        <v>0</v>
      </c>
      <c r="S14" s="89"/>
    </row>
    <row r="15" spans="1:19">
      <c r="A15" s="21"/>
      <c r="B15" s="25" t="s">
        <v>19</v>
      </c>
      <c r="C15" s="73">
        <v>212100</v>
      </c>
      <c r="D15" s="74">
        <v>1212100</v>
      </c>
      <c r="E15" s="38">
        <v>66083.460000000006</v>
      </c>
      <c r="F15" s="39">
        <v>98208.93</v>
      </c>
      <c r="G15" s="39">
        <v>133463.32</v>
      </c>
      <c r="H15" s="39">
        <v>91765.37</v>
      </c>
      <c r="I15" s="39">
        <v>160760.70000000001</v>
      </c>
      <c r="J15" s="39">
        <v>148759.07999999999</v>
      </c>
      <c r="K15" s="39">
        <v>144205.6</v>
      </c>
      <c r="L15" s="39">
        <v>150999.76999999999</v>
      </c>
      <c r="M15" s="39">
        <v>133640.49</v>
      </c>
      <c r="N15" s="39">
        <v>166959.26999999999</v>
      </c>
      <c r="O15" s="39">
        <v>127167.15</v>
      </c>
      <c r="P15" s="39">
        <v>79883.88</v>
      </c>
      <c r="Q15" s="40">
        <f>SUM(E15:P15)</f>
        <v>1501897.02</v>
      </c>
    </row>
    <row r="16" spans="1:19">
      <c r="A16" s="21"/>
      <c r="B16" s="23" t="s">
        <v>18</v>
      </c>
      <c r="C16" s="69">
        <f t="shared" ref="C16:D16" si="9">C17</f>
        <v>0</v>
      </c>
      <c r="D16" s="70">
        <f t="shared" si="9"/>
        <v>0</v>
      </c>
      <c r="E16" s="34">
        <f t="shared" ref="E16:P16" si="10">E17</f>
        <v>0</v>
      </c>
      <c r="F16" s="35">
        <f t="shared" si="10"/>
        <v>0</v>
      </c>
      <c r="G16" s="35">
        <f t="shared" si="10"/>
        <v>0</v>
      </c>
      <c r="H16" s="35">
        <f t="shared" si="10"/>
        <v>0</v>
      </c>
      <c r="I16" s="35">
        <f t="shared" si="10"/>
        <v>0</v>
      </c>
      <c r="J16" s="35">
        <f t="shared" si="10"/>
        <v>0</v>
      </c>
      <c r="K16" s="36">
        <f t="shared" si="10"/>
        <v>0</v>
      </c>
      <c r="L16" s="35">
        <f t="shared" si="10"/>
        <v>0</v>
      </c>
      <c r="M16" s="35">
        <f t="shared" si="10"/>
        <v>0</v>
      </c>
      <c r="N16" s="35">
        <f t="shared" si="10"/>
        <v>0</v>
      </c>
      <c r="O16" s="35">
        <f t="shared" si="10"/>
        <v>0</v>
      </c>
      <c r="P16" s="35">
        <f t="shared" si="10"/>
        <v>0</v>
      </c>
      <c r="Q16" s="37">
        <f t="shared" si="6"/>
        <v>0</v>
      </c>
    </row>
    <row r="17" spans="1:19">
      <c r="A17" s="21"/>
      <c r="B17" s="25" t="s">
        <v>8</v>
      </c>
      <c r="C17" s="71"/>
      <c r="D17" s="72"/>
      <c r="E17" s="38"/>
      <c r="F17" s="39">
        <v>0</v>
      </c>
      <c r="G17" s="39">
        <v>0</v>
      </c>
      <c r="H17" s="39"/>
      <c r="I17" s="39"/>
      <c r="J17" s="39"/>
      <c r="K17" s="41"/>
      <c r="L17" s="39"/>
      <c r="M17" s="39"/>
      <c r="N17" s="39"/>
      <c r="O17" s="39"/>
      <c r="P17" s="39"/>
      <c r="Q17" s="40">
        <f t="shared" si="6"/>
        <v>0</v>
      </c>
    </row>
    <row r="18" spans="1:19">
      <c r="A18" s="26"/>
      <c r="B18" s="23" t="s">
        <v>7</v>
      </c>
      <c r="C18" s="69">
        <f t="shared" ref="C18:D18" si="11">SUM(C19:C20)</f>
        <v>300000</v>
      </c>
      <c r="D18" s="70">
        <f t="shared" si="11"/>
        <v>900000</v>
      </c>
      <c r="E18" s="34">
        <f t="shared" ref="E18:P18" si="12">SUM(E19:E20)</f>
        <v>0</v>
      </c>
      <c r="F18" s="35">
        <f t="shared" si="12"/>
        <v>0</v>
      </c>
      <c r="G18" s="35">
        <f t="shared" si="12"/>
        <v>0</v>
      </c>
      <c r="H18" s="35">
        <f t="shared" si="12"/>
        <v>400000</v>
      </c>
      <c r="I18" s="35">
        <f t="shared" si="12"/>
        <v>189486</v>
      </c>
      <c r="J18" s="35">
        <f t="shared" si="12"/>
        <v>0</v>
      </c>
      <c r="K18" s="35">
        <f t="shared" si="12"/>
        <v>0</v>
      </c>
      <c r="L18" s="35">
        <f t="shared" si="12"/>
        <v>0</v>
      </c>
      <c r="M18" s="35">
        <f t="shared" si="12"/>
        <v>0</v>
      </c>
      <c r="N18" s="35">
        <f t="shared" si="12"/>
        <v>0</v>
      </c>
      <c r="O18" s="35">
        <f t="shared" si="12"/>
        <v>0</v>
      </c>
      <c r="P18" s="35">
        <f t="shared" si="12"/>
        <v>0</v>
      </c>
      <c r="Q18" s="37">
        <f>SUM(E18:P18)</f>
        <v>589486</v>
      </c>
    </row>
    <row r="19" spans="1:19">
      <c r="A19" s="21"/>
      <c r="B19" s="27" t="s">
        <v>17</v>
      </c>
      <c r="C19" s="71">
        <v>0</v>
      </c>
      <c r="D19" s="72">
        <v>0</v>
      </c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>
        <f>SUM(E19:P19)</f>
        <v>0</v>
      </c>
    </row>
    <row r="20" spans="1:19">
      <c r="A20" s="21"/>
      <c r="B20" s="25" t="s">
        <v>16</v>
      </c>
      <c r="C20" s="71">
        <v>300000</v>
      </c>
      <c r="D20" s="72">
        <v>900000</v>
      </c>
      <c r="E20" s="38">
        <v>0</v>
      </c>
      <c r="F20" s="39">
        <v>0</v>
      </c>
      <c r="G20" s="39">
        <v>0</v>
      </c>
      <c r="H20" s="39">
        <v>400000</v>
      </c>
      <c r="I20" s="39">
        <v>189486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40">
        <f>SUM(E20:P20)</f>
        <v>589486</v>
      </c>
    </row>
    <row r="21" spans="1:19">
      <c r="A21" s="21"/>
      <c r="B21" s="23" t="s">
        <v>15</v>
      </c>
      <c r="C21" s="69">
        <f>SUM(C22:C25)</f>
        <v>346100</v>
      </c>
      <c r="D21" s="70">
        <f t="shared" ref="C21:D21" si="13">SUM(D22:D25)</f>
        <v>346100</v>
      </c>
      <c r="E21" s="34">
        <f t="shared" ref="E21:P21" si="14">SUM(E22:E25)</f>
        <v>8969.1200000000008</v>
      </c>
      <c r="F21" s="35">
        <f t="shared" si="14"/>
        <v>17431.86</v>
      </c>
      <c r="G21" s="35">
        <f t="shared" si="14"/>
        <v>22011.660000000003</v>
      </c>
      <c r="H21" s="35">
        <f>SUM(H22:H25)</f>
        <v>33927.81</v>
      </c>
      <c r="I21" s="35">
        <f t="shared" si="14"/>
        <v>18072.13</v>
      </c>
      <c r="J21" s="35">
        <f t="shared" si="14"/>
        <v>25017.11</v>
      </c>
      <c r="K21" s="35">
        <f t="shared" si="14"/>
        <v>6662.85</v>
      </c>
      <c r="L21" s="35">
        <f t="shared" si="14"/>
        <v>18678.060000000001</v>
      </c>
      <c r="M21" s="35">
        <f t="shared" si="14"/>
        <v>13410.82</v>
      </c>
      <c r="N21" s="35">
        <f t="shared" si="14"/>
        <v>29452.35</v>
      </c>
      <c r="O21" s="35">
        <f t="shared" si="14"/>
        <v>55911.13</v>
      </c>
      <c r="P21" s="35">
        <f t="shared" si="14"/>
        <v>42459.62</v>
      </c>
      <c r="Q21" s="37">
        <f>SUM(E21:P21)</f>
        <v>292004.52</v>
      </c>
      <c r="S21" s="90"/>
    </row>
    <row r="22" spans="1:19">
      <c r="A22" s="21"/>
      <c r="B22" s="25" t="s">
        <v>6</v>
      </c>
      <c r="C22" s="71"/>
      <c r="D22" s="72"/>
      <c r="E22" s="38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>
        <f t="shared" si="6"/>
        <v>0</v>
      </c>
    </row>
    <row r="23" spans="1:19">
      <c r="A23" s="21"/>
      <c r="B23" s="25" t="s">
        <v>5</v>
      </c>
      <c r="C23" s="71"/>
      <c r="D23" s="72"/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>
        <f t="shared" si="6"/>
        <v>0</v>
      </c>
    </row>
    <row r="24" spans="1:19">
      <c r="A24" s="21"/>
      <c r="B24" s="25" t="s">
        <v>38</v>
      </c>
      <c r="C24" s="71">
        <v>346100</v>
      </c>
      <c r="D24" s="72">
        <v>346100</v>
      </c>
      <c r="E24" s="38">
        <v>8969.1200000000008</v>
      </c>
      <c r="F24" s="39">
        <v>17431.86</v>
      </c>
      <c r="G24" s="39">
        <v>21598.33</v>
      </c>
      <c r="H24" s="39">
        <v>33927.81</v>
      </c>
      <c r="I24" s="39">
        <v>18072.13</v>
      </c>
      <c r="J24" s="39">
        <v>25017.11</v>
      </c>
      <c r="K24" s="39">
        <v>6662.85</v>
      </c>
      <c r="L24" s="39">
        <v>18678.060000000001</v>
      </c>
      <c r="M24" s="39">
        <v>13410.82</v>
      </c>
      <c r="N24" s="39">
        <v>29452.35</v>
      </c>
      <c r="O24" s="39">
        <v>55911.13</v>
      </c>
      <c r="P24" s="39">
        <v>42459.62</v>
      </c>
      <c r="Q24" s="40">
        <f t="shared" si="6"/>
        <v>291591.19</v>
      </c>
      <c r="R24" s="39"/>
      <c r="S24" s="90"/>
    </row>
    <row r="25" spans="1:19">
      <c r="A25" s="21"/>
      <c r="B25" s="25" t="s">
        <v>4</v>
      </c>
      <c r="C25" s="71">
        <v>0</v>
      </c>
      <c r="D25" s="72">
        <v>0</v>
      </c>
      <c r="E25" s="38">
        <v>0</v>
      </c>
      <c r="F25" s="39">
        <v>0</v>
      </c>
      <c r="G25" s="39">
        <v>413.33</v>
      </c>
      <c r="H25" s="39">
        <v>0</v>
      </c>
      <c r="I25" s="39"/>
      <c r="J25" s="39"/>
      <c r="K25" s="39"/>
      <c r="L25" s="39"/>
      <c r="M25" s="39"/>
      <c r="N25" s="39"/>
      <c r="O25" s="39"/>
      <c r="P25" s="39"/>
      <c r="Q25" s="40">
        <f t="shared" si="6"/>
        <v>413.33</v>
      </c>
    </row>
    <row r="26" spans="1:19">
      <c r="A26" s="21"/>
      <c r="B26" s="22" t="s">
        <v>14</v>
      </c>
      <c r="C26" s="69">
        <f t="shared" ref="C26:D27" si="15">C27</f>
        <v>0</v>
      </c>
      <c r="D26" s="70">
        <f t="shared" si="15"/>
        <v>0</v>
      </c>
      <c r="E26" s="34">
        <f>E27</f>
        <v>0</v>
      </c>
      <c r="F26" s="35">
        <f t="shared" ref="F26:P27" si="16">F27</f>
        <v>0</v>
      </c>
      <c r="G26" s="35">
        <f t="shared" si="16"/>
        <v>0</v>
      </c>
      <c r="H26" s="35">
        <f t="shared" si="16"/>
        <v>0</v>
      </c>
      <c r="I26" s="35">
        <f t="shared" si="16"/>
        <v>0</v>
      </c>
      <c r="J26" s="35">
        <f t="shared" si="16"/>
        <v>0</v>
      </c>
      <c r="K26" s="35">
        <f t="shared" si="16"/>
        <v>0</v>
      </c>
      <c r="L26" s="35">
        <f t="shared" si="16"/>
        <v>0</v>
      </c>
      <c r="M26" s="35">
        <f t="shared" si="16"/>
        <v>0</v>
      </c>
      <c r="N26" s="35">
        <f t="shared" si="16"/>
        <v>0</v>
      </c>
      <c r="O26" s="35">
        <f t="shared" si="16"/>
        <v>0</v>
      </c>
      <c r="P26" s="35">
        <f t="shared" si="16"/>
        <v>0</v>
      </c>
      <c r="Q26" s="37">
        <f t="shared" si="6"/>
        <v>0</v>
      </c>
    </row>
    <row r="27" spans="1:19">
      <c r="A27" s="21"/>
      <c r="B27" s="23" t="s">
        <v>13</v>
      </c>
      <c r="C27" s="69">
        <f t="shared" si="15"/>
        <v>0</v>
      </c>
      <c r="D27" s="70">
        <f t="shared" si="15"/>
        <v>0</v>
      </c>
      <c r="E27" s="34">
        <f>E28</f>
        <v>0</v>
      </c>
      <c r="F27" s="35">
        <f t="shared" si="16"/>
        <v>0</v>
      </c>
      <c r="G27" s="35">
        <f t="shared" si="16"/>
        <v>0</v>
      </c>
      <c r="H27" s="35">
        <f t="shared" si="16"/>
        <v>0</v>
      </c>
      <c r="I27" s="35">
        <f t="shared" si="16"/>
        <v>0</v>
      </c>
      <c r="J27" s="35">
        <f t="shared" si="16"/>
        <v>0</v>
      </c>
      <c r="K27" s="35">
        <f t="shared" si="16"/>
        <v>0</v>
      </c>
      <c r="L27" s="35">
        <f t="shared" si="16"/>
        <v>0</v>
      </c>
      <c r="M27" s="35">
        <f t="shared" si="16"/>
        <v>0</v>
      </c>
      <c r="N27" s="35">
        <f t="shared" si="16"/>
        <v>0</v>
      </c>
      <c r="O27" s="35">
        <f t="shared" si="16"/>
        <v>0</v>
      </c>
      <c r="P27" s="35">
        <f t="shared" si="16"/>
        <v>0</v>
      </c>
      <c r="Q27" s="37">
        <f>SUM(E27:P27)</f>
        <v>0</v>
      </c>
    </row>
    <row r="28" spans="1:19">
      <c r="A28" s="21"/>
      <c r="B28" s="28" t="s">
        <v>12</v>
      </c>
      <c r="C28" s="71"/>
      <c r="D28" s="72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>
        <f t="shared" si="6"/>
        <v>0</v>
      </c>
    </row>
    <row r="29" spans="1:19">
      <c r="A29" s="21"/>
      <c r="B29" s="23" t="s">
        <v>11</v>
      </c>
      <c r="C29" s="69">
        <f t="shared" ref="C29:D29" si="17">SUM(C30)</f>
        <v>0</v>
      </c>
      <c r="D29" s="70">
        <f t="shared" si="17"/>
        <v>0</v>
      </c>
      <c r="E29" s="34">
        <f>SUM(E30)</f>
        <v>0</v>
      </c>
      <c r="F29" s="35">
        <f t="shared" ref="F29:N29" si="18">SUM(F30)</f>
        <v>0</v>
      </c>
      <c r="G29" s="35">
        <f t="shared" si="18"/>
        <v>0</v>
      </c>
      <c r="H29" s="35">
        <f t="shared" si="18"/>
        <v>0</v>
      </c>
      <c r="I29" s="35">
        <f t="shared" si="18"/>
        <v>0</v>
      </c>
      <c r="J29" s="35">
        <f t="shared" si="18"/>
        <v>0</v>
      </c>
      <c r="K29" s="35">
        <f t="shared" si="18"/>
        <v>0</v>
      </c>
      <c r="L29" s="35">
        <f t="shared" si="18"/>
        <v>0</v>
      </c>
      <c r="M29" s="35">
        <f t="shared" si="18"/>
        <v>0</v>
      </c>
      <c r="N29" s="35">
        <f t="shared" si="18"/>
        <v>0</v>
      </c>
      <c r="O29" s="35">
        <f>SUM(O30)</f>
        <v>0</v>
      </c>
      <c r="P29" s="35">
        <f>SUM(P30)</f>
        <v>0</v>
      </c>
      <c r="Q29" s="37">
        <f>SUM(E29:P29)</f>
        <v>0</v>
      </c>
    </row>
    <row r="30" spans="1:19">
      <c r="A30" s="21"/>
      <c r="B30" s="27" t="s">
        <v>10</v>
      </c>
      <c r="C30" s="71">
        <v>0</v>
      </c>
      <c r="D30" s="72">
        <v>0</v>
      </c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>
        <f>SUM(E30:P30)</f>
        <v>0</v>
      </c>
    </row>
    <row r="31" spans="1:19">
      <c r="A31" s="21"/>
      <c r="B31" s="23" t="s">
        <v>39</v>
      </c>
      <c r="C31" s="69">
        <f t="shared" ref="C31:D31" si="19">SUM(C32:C34)</f>
        <v>216311500</v>
      </c>
      <c r="D31" s="70">
        <f t="shared" si="19"/>
        <v>218091500</v>
      </c>
      <c r="E31" s="34">
        <f>SUM(E32:E34)</f>
        <v>18104375.34</v>
      </c>
      <c r="F31" s="35">
        <f t="shared" ref="F31:O31" si="20">SUM(F32:F34)</f>
        <v>17993875</v>
      </c>
      <c r="G31" s="35">
        <f t="shared" si="20"/>
        <v>18159250.309999999</v>
      </c>
      <c r="H31" s="35">
        <f t="shared" si="20"/>
        <v>18104029.789999999</v>
      </c>
      <c r="I31" s="35">
        <f t="shared" si="20"/>
        <v>18084092.289999999</v>
      </c>
      <c r="J31" s="35">
        <f t="shared" si="20"/>
        <v>18097513.73</v>
      </c>
      <c r="K31" s="35">
        <f t="shared" si="20"/>
        <v>18100812.899999999</v>
      </c>
      <c r="L31" s="35">
        <f t="shared" si="20"/>
        <v>18095032.18</v>
      </c>
      <c r="M31" s="35">
        <f t="shared" si="20"/>
        <v>18108998.890000001</v>
      </c>
      <c r="N31" s="35">
        <f t="shared" si="20"/>
        <v>18096921.73</v>
      </c>
      <c r="O31" s="35">
        <f t="shared" si="20"/>
        <v>36207087.539999999</v>
      </c>
      <c r="P31" s="35">
        <f t="shared" ref="P31" si="21">SUM(P32:P34)</f>
        <v>18103989.68</v>
      </c>
      <c r="Q31" s="37">
        <f>SUM(Q32:Q34)</f>
        <v>235255979.38</v>
      </c>
    </row>
    <row r="32" spans="1:19">
      <c r="A32" s="21"/>
      <c r="B32" s="25" t="s">
        <v>3</v>
      </c>
      <c r="C32" s="75"/>
      <c r="D32" s="76"/>
      <c r="E32" s="4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0">
        <f>SUM(E32:P32)</f>
        <v>0</v>
      </c>
    </row>
    <row r="33" spans="1:17">
      <c r="A33" s="21"/>
      <c r="B33" s="25" t="s">
        <v>2</v>
      </c>
      <c r="C33" s="77">
        <v>216311500</v>
      </c>
      <c r="D33" s="78">
        <v>218091500</v>
      </c>
      <c r="E33" s="44">
        <v>17993875</v>
      </c>
      <c r="F33" s="45">
        <v>17993875</v>
      </c>
      <c r="G33" s="45">
        <v>17993875</v>
      </c>
      <c r="H33" s="45">
        <v>17993875</v>
      </c>
      <c r="I33" s="45">
        <v>17993875</v>
      </c>
      <c r="J33" s="45">
        <v>17993875</v>
      </c>
      <c r="K33" s="45">
        <v>17993875</v>
      </c>
      <c r="L33" s="45">
        <v>17993875</v>
      </c>
      <c r="M33" s="45">
        <v>17993875</v>
      </c>
      <c r="N33" s="45">
        <v>17993875</v>
      </c>
      <c r="O33" s="45">
        <v>35987750</v>
      </c>
      <c r="P33" s="45">
        <v>17993875</v>
      </c>
      <c r="Q33" s="40">
        <f>SUM(E33:P33)</f>
        <v>233920375</v>
      </c>
    </row>
    <row r="34" spans="1:17">
      <c r="A34" s="21"/>
      <c r="B34" s="25" t="s">
        <v>1</v>
      </c>
      <c r="C34" s="77">
        <v>0</v>
      </c>
      <c r="D34" s="78">
        <v>0</v>
      </c>
      <c r="E34" s="44">
        <v>110500.34</v>
      </c>
      <c r="F34" s="45">
        <v>0</v>
      </c>
      <c r="G34" s="45">
        <v>165375.31</v>
      </c>
      <c r="H34" s="45">
        <v>110154.79</v>
      </c>
      <c r="I34" s="45">
        <v>90217.29</v>
      </c>
      <c r="J34" s="45">
        <v>103638.73</v>
      </c>
      <c r="K34" s="45">
        <v>106937.9</v>
      </c>
      <c r="L34" s="45">
        <v>101157.18</v>
      </c>
      <c r="M34" s="45">
        <v>115123.89</v>
      </c>
      <c r="N34" s="45">
        <v>103046.73</v>
      </c>
      <c r="O34" s="45">
        <v>219337.54</v>
      </c>
      <c r="P34" s="45">
        <v>110114.68</v>
      </c>
      <c r="Q34" s="40">
        <f>SUM(E34:P34)</f>
        <v>1335604.3799999999</v>
      </c>
    </row>
    <row r="35" spans="1:17" ht="13.5" thickBot="1">
      <c r="A35" s="29"/>
      <c r="B35" s="30"/>
      <c r="C35" s="79"/>
      <c r="D35" s="80"/>
      <c r="E35" s="46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8"/>
    </row>
    <row r="37" spans="1:17">
      <c r="B37" s="81" t="s">
        <v>45</v>
      </c>
    </row>
  </sheetData>
  <mergeCells count="3">
    <mergeCell ref="A5:B7"/>
    <mergeCell ref="C5:D6"/>
    <mergeCell ref="E5:Q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1-DemonstReceita-23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danielly.santos</cp:lastModifiedBy>
  <cp:lastPrinted>2023-09-20T13:26:05Z</cp:lastPrinted>
  <dcterms:created xsi:type="dcterms:W3CDTF">2023-09-20T12:26:23Z</dcterms:created>
  <dcterms:modified xsi:type="dcterms:W3CDTF">2024-07-19T14:26:03Z</dcterms:modified>
</cp:coreProperties>
</file>